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ESCRITORIO\CUENTA PUBLICA DIF\2022 CUENTA PUBLICA\CUENTA PUBLICA 2022\PRESUPUESTO CTA PUB 22\"/>
    </mc:Choice>
  </mc:AlternateContent>
  <xr:revisionPtr revIDLastSave="0" documentId="8_{B632F53C-2B0A-4D21-9C03-FB2DD43CF83F}" xr6:coauthVersionLast="45" xr6:coauthVersionMax="45" xr10:uidLastSave="{00000000-0000-0000-0000-000000000000}"/>
  <bookViews>
    <workbookView xWindow="-120" yWindow="-120" windowWidth="29040" windowHeight="15840" tabRatio="885" xr2:uid="{00000000-000D-0000-FFFF-FFFF00000000}"/>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 i="6" l="1"/>
  <c r="E24" i="6"/>
  <c r="H14" i="6" l="1"/>
  <c r="E15" i="6"/>
  <c r="H45" i="6" l="1"/>
  <c r="H46" i="6"/>
  <c r="H47" i="6"/>
  <c r="H48" i="6"/>
  <c r="H49" i="6"/>
  <c r="H50" i="6"/>
  <c r="H51" i="6"/>
  <c r="H44" i="6"/>
  <c r="H35" i="6"/>
  <c r="H36" i="6"/>
  <c r="H37" i="6"/>
  <c r="H38" i="6"/>
  <c r="H34" i="6"/>
  <c r="H25" i="6"/>
  <c r="H26" i="6"/>
  <c r="H27" i="6"/>
  <c r="H28" i="6"/>
  <c r="H29" i="6"/>
  <c r="H30" i="6"/>
  <c r="H31" i="6"/>
  <c r="H32" i="6"/>
  <c r="H24" i="6"/>
  <c r="H15" i="6"/>
  <c r="H16" i="6"/>
  <c r="H17" i="6"/>
  <c r="H18" i="6"/>
  <c r="H19" i="6"/>
  <c r="H20" i="6"/>
  <c r="H21" i="6"/>
  <c r="H22" i="6"/>
  <c r="H7" i="6"/>
  <c r="H8" i="6"/>
  <c r="H9" i="6"/>
  <c r="H10" i="6"/>
  <c r="H11" i="6"/>
  <c r="H12" i="6"/>
  <c r="H6" i="6"/>
  <c r="E23" i="6" l="1"/>
  <c r="D21" i="6" l="1"/>
  <c r="D22" i="6"/>
  <c r="H52" i="6"/>
  <c r="H53" i="6"/>
  <c r="H54" i="6"/>
  <c r="H55" i="6"/>
  <c r="H39" i="6"/>
  <c r="H40" i="6"/>
  <c r="H41" i="6"/>
  <c r="H42" i="6"/>
  <c r="C37" i="6" l="1"/>
  <c r="C13" i="6" l="1"/>
  <c r="E5" i="6"/>
  <c r="F5" i="6"/>
  <c r="G5" i="6"/>
  <c r="C5" i="6"/>
  <c r="F23" i="6"/>
  <c r="G23" i="6"/>
  <c r="F33" i="6"/>
  <c r="G33" i="6"/>
  <c r="F43" i="6"/>
  <c r="G43" i="6"/>
  <c r="E43" i="6"/>
  <c r="D35" i="6"/>
  <c r="E33" i="6"/>
  <c r="C23" i="6"/>
  <c r="H13" i="6"/>
  <c r="F13" i="6"/>
  <c r="G13" i="6"/>
  <c r="E13" i="6"/>
  <c r="D49" i="6"/>
  <c r="C43" i="6"/>
  <c r="C33" i="6"/>
  <c r="D6" i="6"/>
  <c r="C77" i="6" l="1"/>
  <c r="E77" i="6"/>
  <c r="H43" i="6" l="1"/>
  <c r="H23" i="6"/>
  <c r="H5" i="6"/>
  <c r="E6" i="8" l="1"/>
  <c r="E7" i="4" s="1"/>
  <c r="E22" i="5" s="1"/>
  <c r="F77" i="6"/>
  <c r="F6" i="8" l="1"/>
  <c r="F7" i="4" s="1"/>
  <c r="F22" i="5" s="1"/>
  <c r="H33" i="6"/>
  <c r="H77" i="6" l="1"/>
  <c r="G77" i="6"/>
  <c r="G6" i="8" s="1"/>
  <c r="G7" i="4" s="1"/>
  <c r="G22" i="5" s="1"/>
  <c r="D52" i="6" l="1"/>
  <c r="D51" i="6"/>
  <c r="D50" i="6"/>
  <c r="D48" i="6"/>
  <c r="D47" i="6"/>
  <c r="D46" i="6"/>
  <c r="D45" i="6"/>
  <c r="D44" i="6"/>
  <c r="D42" i="6"/>
  <c r="D41" i="6"/>
  <c r="D40" i="6"/>
  <c r="D39" i="6"/>
  <c r="D38" i="6"/>
  <c r="D37" i="6"/>
  <c r="D36" i="6"/>
  <c r="D34" i="6"/>
  <c r="D32" i="6"/>
  <c r="D31" i="6"/>
  <c r="D30" i="6"/>
  <c r="D29" i="6"/>
  <c r="D28" i="6"/>
  <c r="D27" i="6"/>
  <c r="D26" i="6"/>
  <c r="D25" i="6"/>
  <c r="D24" i="6"/>
  <c r="D20" i="6"/>
  <c r="D19" i="6"/>
  <c r="D18" i="6"/>
  <c r="D17" i="6"/>
  <c r="D16" i="6"/>
  <c r="D15" i="6"/>
  <c r="D14" i="6"/>
  <c r="D12" i="6"/>
  <c r="D11" i="6"/>
  <c r="D10" i="6"/>
  <c r="D9" i="6"/>
  <c r="D8" i="6"/>
  <c r="D7" i="6"/>
  <c r="C6" i="8"/>
  <c r="C7" i="4" s="1"/>
  <c r="C22" i="5" s="1"/>
  <c r="D5" i="6" l="1"/>
  <c r="C16" i="8"/>
  <c r="D23" i="6"/>
  <c r="D43" i="6"/>
  <c r="D13" i="6"/>
  <c r="D33" i="6"/>
  <c r="H6" i="8"/>
  <c r="H7" i="4" s="1"/>
  <c r="H22" i="5" s="1"/>
  <c r="D77" i="6" l="1"/>
  <c r="C16" i="4"/>
  <c r="C42" i="5"/>
  <c r="E16" i="8"/>
  <c r="F16" i="8"/>
  <c r="G16" i="8"/>
  <c r="H16" i="8"/>
  <c r="E42" i="5"/>
  <c r="E16" i="4"/>
  <c r="E38" i="4" s="1"/>
  <c r="D6" i="8" l="1"/>
  <c r="D7" i="4" s="1"/>
  <c r="D22" i="5" s="1"/>
  <c r="G42" i="5"/>
  <c r="G16" i="4"/>
  <c r="G38" i="4" s="1"/>
  <c r="F16" i="4"/>
  <c r="F38" i="4" s="1"/>
  <c r="F42" i="5"/>
  <c r="H42" i="5"/>
  <c r="H16" i="4"/>
  <c r="H38" i="4" s="1"/>
  <c r="D16" i="8" l="1"/>
  <c r="D16" i="4"/>
  <c r="D42" i="5"/>
</calcChain>
</file>

<file path=xl/sharedStrings.xml><?xml version="1.0" encoding="utf-8"?>
<sst xmlns="http://schemas.openxmlformats.org/spreadsheetml/2006/main" count="201" uniqueCount="143">
  <si>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</si>
  <si>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</si>
  <si>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</si>
  <si>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</si>
  <si>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</si>
  <si>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</si>
  <si>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</si>
  <si>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</si>
  <si>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</si>
  <si>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</si>
  <si>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</si>
  <si>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</si>
  <si>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</si>
  <si>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</si>
  <si>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</si>
  <si>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</si>
  <si>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</si>
  <si>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</si>
  <si>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</si>
  <si>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</si>
  <si>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</si>
  <si>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</si>
  <si>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</si>
  <si>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</si>
  <si>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</si>
  <si>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</si>
  <si>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</si>
  <si>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</si>
  <si>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</si>
  <si>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</si>
  <si>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</si>
  <si>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</si>
  <si>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</si>
  <si>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</si>
  <si>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</si>
  <si>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</si>
  <si>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</si>
  <si>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</si>
  <si>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</si>
  <si>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</si>
  <si>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</si>
  <si>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</si>
  <si>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</si>
  <si>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</si>
  <si>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</si>
  <si>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</si>
  <si>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</si>
  <si>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</si>
  <si>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</si>
  <si>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</si>
  <si>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</si>
  <si>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</si>
  <si>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</si>
  <si>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</si>
  <si>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</si>
  <si>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</si>
  <si>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</si>
  <si>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</si>
  <si>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</si>
  <si>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</si>
  <si>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</si>
  <si>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</si>
  <si>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</si>
  <si>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</si>
  <si>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</si>
  <si>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</si>
  <si>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</si>
  <si>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</si>
  <si>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</si>
  <si>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</si>
  <si>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</si>
  <si>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</si>
  <si>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</si>
  <si>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</si>
  <si>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</si>
  <si>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</si>
  <si>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</si>
  <si>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</si>
  <si>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</si>
  <si>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</si>
  <si>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</si>
  <si>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</si>
  <si>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</si>
  <si>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</si>
  <si>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</si>
  <si>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</si>
  <si>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</si>
  <si>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</si>
  <si>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</si>
  <si>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</si>
  <si>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</si>
  <si>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</si>
  <si>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</si>
  <si>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</si>
  <si>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</si>
  <si>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</si>
  <si>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</si>
  <si>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</si>
  <si>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</si>
  <si>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</si>
  <si>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</si>
  <si>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</si>
  <si>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</si>
  <si>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</si>
  <si>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</si>
  <si>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</si>
  <si>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</si>
  <si>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</si>
  <si>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</si>
  <si>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</si>
  <si>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</si>
  <si>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</si>
  <si>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</si>
  <si>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</si>
  <si>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</si>
  <si>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</si>
  <si>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</si>
  <si>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</si>
  <si>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</si>
  <si>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</si>
  <si>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</si>
  <si>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</si>
  <si>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</si>
  <si>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</si>
  <si>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</si>
  <si>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</si>
  <si>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</si>
  <si>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</si>
  <si>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</si>
  <si>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</si>
  <si>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</si>
  <si>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</si>
  <si>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</si>
  <si>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</si>
  <si>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</si>
  <si>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 xml:space="preserve">    </t>
  </si>
  <si>
    <t xml:space="preserve">Sistema para el Desarrollo Integral de la Familia en el Municipio de León, Gto. </t>
  </si>
  <si>
    <t>Sistema Para el Desarrollo Integral de la Familia en el Municipio de León 
Estado Analítico del Ejercicio del Presupuesto de Egresos
Clasificación por Objeto del Gasto (Capítulo y Concepto)
Del 01 de Enero al 30 de Diciembre de 2022</t>
  </si>
  <si>
    <t>Sistema Para el Desarrollo Integral de la Familia en el Municipio de León, Gto
Estado Analítico del Ejercicio del Presupuesto de Egresos
Clasificación Administrativa
Del 01 de Enero al 31 de Diciembre de 2022</t>
  </si>
  <si>
    <t>Gobierno (Federal/Estatal/Municipal) de _Guanajuato _
Estado Analítico del Ejercicio del Presupuesto de Egresos
Clasificación Administrativa
Del 01 de Enero al 31 de Diciembre de 2022</t>
  </si>
  <si>
    <t>Sector Paraestatal del Gobierno (Federal/Estatal/Municipal) de _Guanajauto _
Estado Analítico del Ejercicio del Presupuesto de Egresos
Clasificación Administrativa
Del 01 de Enero al 31 de Diciembre de 2022</t>
  </si>
  <si>
    <t>Sistema Para el Desarrollo Integral de la Familia en el Municipio de León, Gto
Estado Analítico del Ejercicio del Presupuesto de Egresos
Clasificación Económica (por Tipo de Gasto)
Del 01 de Enero al 31 de Diciembre de 2022</t>
  </si>
  <si>
    <t>Sistema Para el Desarrollo Integral de la Familia en el Municipio de León, Gto
Estado Analítico del Ejercicio del Presupuesto de Egresos
Clasificación Funcional (Finalidad y Función)
Del 01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</si>
</sst>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71">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15" xfId="7" applyNumberFormat="1" applyFont="1" applyFill="1" applyBorder="1" applyAlignment="1" applyProtection="1">
      <alignment vertical="top"/>
      <protection locked="0"/>
    </xf>
    <xf numFmtId="4" fontId="7" fillId="0" borderId="4" xfId="7" applyNumberFormat="1" applyFont="1" applyFill="1" applyBorder="1" applyAlignment="1" applyProtection="1">
      <alignment vertical="top"/>
      <protection locked="0"/>
    </xf>
    <xf numFmtId="4" fontId="2" fillId="0" borderId="15" xfId="0" applyNumberFormat="1" applyFont="1" applyBorder="1" applyProtection="1">
      <protection locked="0"/>
    </xf>
    <xf numFmtId="4" fontId="2" fillId="0" borderId="1" xfId="0" applyNumberFormat="1" applyFont="1" applyFill="1" applyBorder="1" applyProtection="1">
      <protection locked="0"/>
    </xf>
    <xf numFmtId="4" fontId="7" fillId="0" borderId="0" xfId="7" applyNumberFormat="1" applyFont="1" applyFill="1" applyBorder="1" applyAlignment="1" applyProtection="1">
      <alignment vertical="top"/>
      <protection locked="0"/>
    </xf>
    <xf numFmtId="4" fontId="2" fillId="0" borderId="5" xfId="0" applyNumberFormat="1" applyFont="1" applyFill="1" applyBorder="1" applyProtection="1">
      <protection locked="0"/>
    </xf>
    <xf numFmtId="4" fontId="2" fillId="0" borderId="3" xfId="0" applyNumberFormat="1" applyFont="1" applyFill="1" applyBorder="1" applyProtection="1">
      <protection locked="0"/>
    </xf>
    <xf numFmtId="4" fontId="0" fillId="0" borderId="0" xfId="0" applyNumberFormat="1" applyProtection="1">
      <protection locked="0"/>
    </xf>
    <xf numFmtId="4" fontId="2" fillId="0" borderId="4" xfId="7" applyNumberFormat="1" applyFont="1" applyFill="1" applyBorder="1" applyAlignment="1" applyProtection="1">
      <alignment vertical="top"/>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7"/>
  <sheetViews>
    <sheetView showGridLines="0" tabSelected="1" workbookViewId="0">
      <selection activeCell="H101" sqref="H101"/>
    </sheetView>
  </sheetViews>
  <sheetFormatPr baseColWidth="10" defaultColWidth="12" defaultRowHeight="11.25" x14ac:dyDescent="0.2"/>
  <cols>
    <col min="1" max="1" width="5.83203125" style="1" customWidth="1"/>
    <col min="2" max="2" width="62.83203125" style="1" customWidth="1"/>
    <col min="3" max="3" width="18.33203125" style="1" customWidth="1"/>
    <col min="4" max="4" width="19.83203125" style="1" customWidth="1"/>
    <col min="5" max="5" width="28.83203125" style="1" customWidth="1"/>
    <col min="6" max="6" width="22.33203125" style="1" customWidth="1"/>
    <col min="7" max="8" width="18.33203125" style="1" customWidth="1"/>
    <col min="9" max="16384" width="12" style="1"/>
  </cols>
  <sheetData>
    <row r="1" spans="1:9" ht="50.1" customHeight="1" x14ac:dyDescent="0.2">
      <c r="A1" s="60" t="s">
        <v>137</v>
      </c>
      <c r="B1" s="61"/>
      <c r="C1" s="61"/>
      <c r="D1" s="61"/>
      <c r="E1" s="61"/>
      <c r="F1" s="61"/>
      <c r="G1" s="61"/>
      <c r="H1" s="62"/>
    </row>
    <row r="2" spans="1:9" x14ac:dyDescent="0.2">
      <c r="A2" s="65" t="s">
        <v>61</v>
      </c>
      <c r="B2" s="66"/>
      <c r="C2" s="60" t="s">
        <v>67</v>
      </c>
      <c r="D2" s="61"/>
      <c r="E2" s="61"/>
      <c r="F2" s="61"/>
      <c r="G2" s="62"/>
      <c r="H2" s="63" t="s">
        <v>66</v>
      </c>
    </row>
    <row r="3" spans="1:9" ht="24.95" customHeight="1" x14ac:dyDescent="0.2">
      <c r="A3" s="67"/>
      <c r="B3" s="68"/>
      <c r="C3" s="9" t="s">
        <v>62</v>
      </c>
      <c r="D3" s="9" t="s">
        <v>132</v>
      </c>
      <c r="E3" s="9" t="s">
        <v>63</v>
      </c>
      <c r="F3" s="9" t="s">
        <v>64</v>
      </c>
      <c r="G3" s="9" t="s">
        <v>65</v>
      </c>
      <c r="H3" s="64"/>
    </row>
    <row r="4" spans="1:9" x14ac:dyDescent="0.2">
      <c r="A4" s="69"/>
      <c r="B4" s="70"/>
      <c r="C4" s="10">
        <v>1</v>
      </c>
      <c r="D4" s="10">
        <v>2</v>
      </c>
      <c r="E4" s="10" t="s">
        <v>133</v>
      </c>
      <c r="F4" s="10">
        <v>4</v>
      </c>
      <c r="G4" s="10">
        <v>5</v>
      </c>
      <c r="H4" s="10" t="s">
        <v>134</v>
      </c>
    </row>
    <row r="5" spans="1:9" x14ac:dyDescent="0.2">
      <c r="A5" s="50" t="s">
        <v>68</v>
      </c>
      <c r="B5" s="7"/>
      <c r="C5" s="14">
        <f>C6+C7+C8+C9+C10+C11+C12</f>
        <v>116894170.27</v>
      </c>
      <c r="D5" s="14">
        <f t="shared" ref="D5:G5" si="0">D6+D7+D8+D9+D10+D11+D12</f>
        <v>1262373.4699999895</v>
      </c>
      <c r="E5" s="14">
        <f t="shared" si="0"/>
        <v>118156543.73999999</v>
      </c>
      <c r="F5" s="14">
        <f t="shared" si="0"/>
        <v>114162165.11</v>
      </c>
      <c r="G5" s="14">
        <f t="shared" si="0"/>
        <v>114162165.11</v>
      </c>
      <c r="H5" s="57">
        <f>H6+H8+H9+H10</f>
        <v>3994378.6299999803</v>
      </c>
    </row>
    <row r="6" spans="1:9" x14ac:dyDescent="0.2">
      <c r="A6" s="5"/>
      <c r="B6" s="11" t="s">
        <v>77</v>
      </c>
      <c r="C6" s="15">
        <v>76862698.230000004</v>
      </c>
      <c r="D6" s="15">
        <f>E6-C6</f>
        <v>1759149.1199999899</v>
      </c>
      <c r="E6" s="51">
        <v>78621847.349999994</v>
      </c>
      <c r="F6" s="59">
        <v>74627468.720000014</v>
      </c>
      <c r="G6" s="51">
        <v>74627468.720000014</v>
      </c>
      <c r="H6" s="52">
        <f>E6-F6</f>
        <v>3994378.6299999803</v>
      </c>
    </row>
    <row r="7" spans="1:9" x14ac:dyDescent="0.2">
      <c r="A7" s="5"/>
      <c r="B7" s="11" t="s">
        <v>78</v>
      </c>
      <c r="C7" s="15">
        <v>0</v>
      </c>
      <c r="D7" s="15">
        <f t="shared" ref="D7:D12" si="1">E7-C7</f>
        <v>0</v>
      </c>
      <c r="E7" s="15"/>
      <c r="F7" s="15"/>
      <c r="G7" s="15"/>
      <c r="H7" s="52">
        <f t="shared" ref="H7:H38" si="2">E7-F7</f>
        <v>0</v>
      </c>
    </row>
    <row r="8" spans="1:9" x14ac:dyDescent="0.2">
      <c r="A8" s="5"/>
      <c r="B8" s="11" t="s">
        <v>79</v>
      </c>
      <c r="C8" s="15">
        <v>10632593.609999998</v>
      </c>
      <c r="D8" s="15">
        <f t="shared" si="1"/>
        <v>1543796.8200000003</v>
      </c>
      <c r="E8" s="15">
        <v>12176390.429999998</v>
      </c>
      <c r="F8" s="15">
        <v>12176390.429999998</v>
      </c>
      <c r="G8" s="15">
        <v>12176390.429999998</v>
      </c>
      <c r="H8" s="52">
        <f t="shared" si="2"/>
        <v>0</v>
      </c>
    </row>
    <row r="9" spans="1:9" x14ac:dyDescent="0.2">
      <c r="A9" s="5"/>
      <c r="B9" s="11" t="s">
        <v>35</v>
      </c>
      <c r="C9" s="15">
        <v>19434131.970000003</v>
      </c>
      <c r="D9" s="15">
        <f t="shared" si="1"/>
        <v>-2355583.120000001</v>
      </c>
      <c r="E9" s="15">
        <v>17078548.850000001</v>
      </c>
      <c r="F9" s="15">
        <v>17078548.850000001</v>
      </c>
      <c r="G9" s="15">
        <v>17078548.850000001</v>
      </c>
      <c r="H9" s="52">
        <f t="shared" si="2"/>
        <v>0</v>
      </c>
    </row>
    <row r="10" spans="1:9" x14ac:dyDescent="0.2">
      <c r="A10" s="5"/>
      <c r="B10" s="11" t="s">
        <v>80</v>
      </c>
      <c r="C10" s="15">
        <v>9964746.459999999</v>
      </c>
      <c r="D10" s="15">
        <f t="shared" si="1"/>
        <v>315010.65000000037</v>
      </c>
      <c r="E10" s="15">
        <v>10279757.109999999</v>
      </c>
      <c r="F10" s="15">
        <v>10279757.109999999</v>
      </c>
      <c r="G10" s="15">
        <v>10279757.109999999</v>
      </c>
      <c r="H10" s="52">
        <f t="shared" si="2"/>
        <v>0</v>
      </c>
      <c r="I10" s="58"/>
    </row>
    <row r="11" spans="1:9" x14ac:dyDescent="0.2">
      <c r="A11" s="5"/>
      <c r="B11" s="11" t="s">
        <v>36</v>
      </c>
      <c r="C11" s="15">
        <v>0</v>
      </c>
      <c r="D11" s="15">
        <f t="shared" si="1"/>
        <v>0</v>
      </c>
      <c r="E11" s="15">
        <v>0</v>
      </c>
      <c r="F11" s="15">
        <v>0</v>
      </c>
      <c r="G11" s="15">
        <v>0</v>
      </c>
      <c r="H11" s="52">
        <f t="shared" si="2"/>
        <v>0</v>
      </c>
    </row>
    <row r="12" spans="1:9" x14ac:dyDescent="0.2">
      <c r="A12" s="5"/>
      <c r="B12" s="11" t="s">
        <v>81</v>
      </c>
      <c r="C12" s="15">
        <v>0</v>
      </c>
      <c r="D12" s="15">
        <f t="shared" si="1"/>
        <v>0</v>
      </c>
      <c r="E12" s="15">
        <v>0</v>
      </c>
      <c r="F12" s="15">
        <v>0</v>
      </c>
      <c r="G12" s="15">
        <v>0</v>
      </c>
      <c r="H12" s="52">
        <f t="shared" si="2"/>
        <v>0</v>
      </c>
    </row>
    <row r="13" spans="1:9" x14ac:dyDescent="0.2">
      <c r="A13" s="50" t="s">
        <v>69</v>
      </c>
      <c r="B13" s="7"/>
      <c r="C13" s="15">
        <f t="shared" ref="C13:G13" si="3">SUM(C14:C22)</f>
        <v>5047787.55</v>
      </c>
      <c r="D13" s="15">
        <f t="shared" si="3"/>
        <v>4857099.6500000004</v>
      </c>
      <c r="E13" s="15">
        <f>SUM(E14:E22)</f>
        <v>9904887.1999999993</v>
      </c>
      <c r="F13" s="15">
        <f t="shared" si="3"/>
        <v>9231251.3000000007</v>
      </c>
      <c r="G13" s="15">
        <f t="shared" si="3"/>
        <v>9208408.75</v>
      </c>
      <c r="H13" s="15">
        <f>SUM(H14:H22)</f>
        <v>673635.90000000084</v>
      </c>
      <c r="I13" s="58"/>
    </row>
    <row r="14" spans="1:9" x14ac:dyDescent="0.2">
      <c r="A14" s="5"/>
      <c r="B14" s="11" t="s">
        <v>82</v>
      </c>
      <c r="C14" s="15">
        <v>1388603.76</v>
      </c>
      <c r="D14" s="15">
        <f>E14-C14</f>
        <v>1611737.1400000004</v>
      </c>
      <c r="E14" s="15">
        <f>2991278.95+9061.95</f>
        <v>3000340.9000000004</v>
      </c>
      <c r="F14" s="15">
        <v>2429197.58</v>
      </c>
      <c r="G14" s="15">
        <v>2429197.58</v>
      </c>
      <c r="H14" s="52">
        <f>E14-F14</f>
        <v>571143.3200000003</v>
      </c>
    </row>
    <row r="15" spans="1:9" x14ac:dyDescent="0.2">
      <c r="A15" s="5"/>
      <c r="B15" s="11" t="s">
        <v>83</v>
      </c>
      <c r="C15" s="15">
        <v>1063999.8800000001</v>
      </c>
      <c r="D15" s="15">
        <f t="shared" ref="D15:D22" si="4">E15-C15</f>
        <v>1226740.97</v>
      </c>
      <c r="E15" s="15">
        <f>2299802.85-9062</f>
        <v>2290740.85</v>
      </c>
      <c r="F15" s="15">
        <v>2180370.15</v>
      </c>
      <c r="G15" s="15">
        <v>2157712</v>
      </c>
      <c r="H15" s="52">
        <f t="shared" si="2"/>
        <v>110370.70000000019</v>
      </c>
    </row>
    <row r="16" spans="1:9" x14ac:dyDescent="0.2">
      <c r="A16" s="5"/>
      <c r="B16" s="11" t="s">
        <v>84</v>
      </c>
      <c r="C16" s="15">
        <v>0</v>
      </c>
      <c r="D16" s="15">
        <f t="shared" si="4"/>
        <v>2884.0199999999995</v>
      </c>
      <c r="E16" s="15">
        <v>2884.0199999999995</v>
      </c>
      <c r="F16" s="15">
        <v>2884.0199999999995</v>
      </c>
      <c r="G16" s="15">
        <v>2884.0199999999995</v>
      </c>
      <c r="H16" s="52">
        <f t="shared" si="2"/>
        <v>0</v>
      </c>
    </row>
    <row r="17" spans="1:9" x14ac:dyDescent="0.2">
      <c r="A17" s="5"/>
      <c r="B17" s="11" t="s">
        <v>85</v>
      </c>
      <c r="C17" s="15">
        <v>532122.44000000006</v>
      </c>
      <c r="D17" s="15">
        <f t="shared" si="4"/>
        <v>760839.54000000015</v>
      </c>
      <c r="E17" s="15">
        <v>1292961.9800000002</v>
      </c>
      <c r="F17" s="15">
        <v>1291956.3899999999</v>
      </c>
      <c r="G17" s="15">
        <v>1291956.3899999999</v>
      </c>
      <c r="H17" s="52">
        <f t="shared" si="2"/>
        <v>1005.5900000003166</v>
      </c>
    </row>
    <row r="18" spans="1:9" x14ac:dyDescent="0.2">
      <c r="A18" s="5"/>
      <c r="B18" s="11" t="s">
        <v>86</v>
      </c>
      <c r="C18" s="15">
        <v>402876.96000000014</v>
      </c>
      <c r="D18" s="15">
        <f t="shared" si="4"/>
        <v>-128302.82000000012</v>
      </c>
      <c r="E18" s="15">
        <v>274574.14</v>
      </c>
      <c r="F18" s="15">
        <v>283636.14</v>
      </c>
      <c r="G18" s="15">
        <v>283636.14</v>
      </c>
      <c r="H18" s="52">
        <f t="shared" si="2"/>
        <v>-9062</v>
      </c>
    </row>
    <row r="19" spans="1:9" x14ac:dyDescent="0.2">
      <c r="A19" s="5"/>
      <c r="B19" s="11" t="s">
        <v>87</v>
      </c>
      <c r="C19" s="15">
        <v>1402080.5699999998</v>
      </c>
      <c r="D19" s="15">
        <f t="shared" si="4"/>
        <v>74878.050000000047</v>
      </c>
      <c r="E19" s="15">
        <v>1476958.6199999999</v>
      </c>
      <c r="F19" s="15">
        <v>1476958.6199999999</v>
      </c>
      <c r="G19" s="15">
        <v>1476958.6199999999</v>
      </c>
      <c r="H19" s="52">
        <f t="shared" si="2"/>
        <v>0</v>
      </c>
    </row>
    <row r="20" spans="1:9" x14ac:dyDescent="0.2">
      <c r="A20" s="5"/>
      <c r="B20" s="11" t="s">
        <v>88</v>
      </c>
      <c r="C20" s="15">
        <v>57919.409999999996</v>
      </c>
      <c r="D20" s="15">
        <f t="shared" si="4"/>
        <v>1197448.8600000001</v>
      </c>
      <c r="E20" s="15">
        <v>1255368.27</v>
      </c>
      <c r="F20" s="15">
        <v>1257528.27</v>
      </c>
      <c r="G20" s="15">
        <v>1257528.27</v>
      </c>
      <c r="H20" s="52">
        <f t="shared" si="2"/>
        <v>-2160</v>
      </c>
    </row>
    <row r="21" spans="1:9" x14ac:dyDescent="0.2">
      <c r="A21" s="5"/>
      <c r="B21" s="11" t="s">
        <v>89</v>
      </c>
      <c r="C21" s="15"/>
      <c r="D21" s="15">
        <f t="shared" si="4"/>
        <v>0</v>
      </c>
      <c r="F21" s="15"/>
      <c r="G21" s="15"/>
      <c r="H21" s="52">
        <f t="shared" si="2"/>
        <v>0</v>
      </c>
    </row>
    <row r="22" spans="1:9" x14ac:dyDescent="0.2">
      <c r="A22" s="5"/>
      <c r="B22" s="11" t="s">
        <v>90</v>
      </c>
      <c r="C22" s="15">
        <v>200184.53000000003</v>
      </c>
      <c r="D22" s="15">
        <f t="shared" si="4"/>
        <v>110873.8899999999</v>
      </c>
      <c r="E22" s="15">
        <v>311058.41999999993</v>
      </c>
      <c r="F22" s="15">
        <v>308720.12999999989</v>
      </c>
      <c r="G22" s="15">
        <v>308535.72999999992</v>
      </c>
      <c r="H22" s="52">
        <f t="shared" si="2"/>
        <v>2338.2900000000373</v>
      </c>
    </row>
    <row r="23" spans="1:9" x14ac:dyDescent="0.2">
      <c r="A23" s="50" t="s">
        <v>70</v>
      </c>
      <c r="B23" s="7"/>
      <c r="C23" s="15">
        <f t="shared" ref="C23:H23" si="5">SUM(C24:C32)</f>
        <v>14341700.179999996</v>
      </c>
      <c r="D23" s="15">
        <f t="shared" si="5"/>
        <v>7617061.1000000034</v>
      </c>
      <c r="E23" s="15">
        <f t="shared" si="5"/>
        <v>21958761.280000001</v>
      </c>
      <c r="F23" s="15">
        <f t="shared" si="5"/>
        <v>19206481.899999999</v>
      </c>
      <c r="G23" s="15">
        <f t="shared" si="5"/>
        <v>18196350.879999999</v>
      </c>
      <c r="H23" s="52">
        <f t="shared" si="5"/>
        <v>2752279.3800000013</v>
      </c>
      <c r="I23" s="58"/>
    </row>
    <row r="24" spans="1:9" x14ac:dyDescent="0.2">
      <c r="A24" s="5"/>
      <c r="B24" s="11" t="s">
        <v>91</v>
      </c>
      <c r="C24" s="15">
        <v>1572699.67</v>
      </c>
      <c r="D24" s="15">
        <f>E24-C24</f>
        <v>2350838.4500000002</v>
      </c>
      <c r="E24" s="15">
        <f>3923538.12</f>
        <v>3923538.12</v>
      </c>
      <c r="F24" s="15">
        <v>1898275.7799999998</v>
      </c>
      <c r="G24" s="15">
        <v>1896142.18</v>
      </c>
      <c r="H24" s="52">
        <f t="shared" si="2"/>
        <v>2025262.3400000003</v>
      </c>
    </row>
    <row r="25" spans="1:9" x14ac:dyDescent="0.2">
      <c r="A25" s="5"/>
      <c r="B25" s="11" t="s">
        <v>92</v>
      </c>
      <c r="C25" s="15">
        <v>54999.950000000012</v>
      </c>
      <c r="D25" s="15">
        <f t="shared" ref="D25:D32" si="6">E25-C25</f>
        <v>10259.669999999984</v>
      </c>
      <c r="E25" s="15">
        <v>65259.619999999995</v>
      </c>
      <c r="F25" s="15">
        <v>65259.619999999995</v>
      </c>
      <c r="G25" s="15">
        <v>65259.619999999995</v>
      </c>
      <c r="H25" s="52">
        <f t="shared" si="2"/>
        <v>0</v>
      </c>
    </row>
    <row r="26" spans="1:9" x14ac:dyDescent="0.2">
      <c r="A26" s="5"/>
      <c r="B26" s="11" t="s">
        <v>93</v>
      </c>
      <c r="C26" s="15">
        <v>6583999.839999998</v>
      </c>
      <c r="D26" s="15">
        <f t="shared" si="6"/>
        <v>1392318.9600000028</v>
      </c>
      <c r="E26" s="15">
        <v>7976318.8000000007</v>
      </c>
      <c r="F26" s="15">
        <v>7782913.4299999997</v>
      </c>
      <c r="G26" s="15">
        <v>6992301.6099999994</v>
      </c>
      <c r="H26" s="52">
        <f t="shared" si="2"/>
        <v>193405.37000000104</v>
      </c>
    </row>
    <row r="27" spans="1:9" x14ac:dyDescent="0.2">
      <c r="A27" s="5"/>
      <c r="B27" s="11" t="s">
        <v>94</v>
      </c>
      <c r="C27" s="15">
        <v>343999.93999999994</v>
      </c>
      <c r="D27" s="15">
        <f t="shared" si="6"/>
        <v>220863.38000000012</v>
      </c>
      <c r="E27" s="15">
        <v>564863.32000000007</v>
      </c>
      <c r="F27" s="15">
        <v>564863.27</v>
      </c>
      <c r="G27" s="15">
        <v>564879.61</v>
      </c>
      <c r="H27" s="52">
        <f t="shared" si="2"/>
        <v>5.0000000046566129E-2</v>
      </c>
    </row>
    <row r="28" spans="1:9" x14ac:dyDescent="0.2">
      <c r="A28" s="5"/>
      <c r="B28" s="11" t="s">
        <v>95</v>
      </c>
      <c r="C28" s="15">
        <v>1517999.5199999998</v>
      </c>
      <c r="D28" s="15">
        <f t="shared" si="6"/>
        <v>1578909.8800000001</v>
      </c>
      <c r="E28" s="15">
        <v>3096909.4</v>
      </c>
      <c r="F28" s="15">
        <v>3096159.8499999996</v>
      </c>
      <c r="G28" s="15">
        <v>2911019.2399999998</v>
      </c>
      <c r="H28" s="52">
        <f t="shared" si="2"/>
        <v>749.5500000002794</v>
      </c>
    </row>
    <row r="29" spans="1:9" x14ac:dyDescent="0.2">
      <c r="A29" s="5"/>
      <c r="B29" s="11" t="s">
        <v>96</v>
      </c>
      <c r="C29" s="15">
        <v>309999.93</v>
      </c>
      <c r="D29" s="15">
        <f t="shared" si="6"/>
        <v>-309999.93</v>
      </c>
      <c r="E29" s="15">
        <v>0</v>
      </c>
      <c r="F29" s="15">
        <v>0</v>
      </c>
      <c r="G29" s="15">
        <v>0</v>
      </c>
      <c r="H29" s="52">
        <f t="shared" si="2"/>
        <v>0</v>
      </c>
    </row>
    <row r="30" spans="1:9" x14ac:dyDescent="0.2">
      <c r="A30" s="5"/>
      <c r="B30" s="11" t="s">
        <v>97</v>
      </c>
      <c r="C30" s="15">
        <v>249999.87000000002</v>
      </c>
      <c r="D30" s="15">
        <f t="shared" si="6"/>
        <v>99824.41</v>
      </c>
      <c r="E30" s="15">
        <v>349824.28</v>
      </c>
      <c r="F30" s="15">
        <v>349487.26</v>
      </c>
      <c r="G30" s="15">
        <v>347598.26</v>
      </c>
      <c r="H30" s="52">
        <f t="shared" si="2"/>
        <v>337.02000000001863</v>
      </c>
    </row>
    <row r="31" spans="1:9" x14ac:dyDescent="0.2">
      <c r="A31" s="5"/>
      <c r="B31" s="11" t="s">
        <v>98</v>
      </c>
      <c r="C31" s="15">
        <v>952999.93999999971</v>
      </c>
      <c r="D31" s="15">
        <f t="shared" si="6"/>
        <v>2229336.2199999997</v>
      </c>
      <c r="E31" s="15">
        <v>3182336.1599999997</v>
      </c>
      <c r="F31" s="15">
        <v>2713926.87</v>
      </c>
      <c r="G31" s="15">
        <v>2683753.54</v>
      </c>
      <c r="H31" s="52">
        <f t="shared" si="2"/>
        <v>468409.28999999957</v>
      </c>
    </row>
    <row r="32" spans="1:9" x14ac:dyDescent="0.2">
      <c r="A32" s="5"/>
      <c r="B32" s="11" t="s">
        <v>19</v>
      </c>
      <c r="C32" s="15">
        <v>2755001.5199999991</v>
      </c>
      <c r="D32" s="15">
        <f t="shared" si="6"/>
        <v>44710.060000000987</v>
      </c>
      <c r="E32" s="15">
        <v>2799711.58</v>
      </c>
      <c r="F32" s="15">
        <v>2735595.8200000003</v>
      </c>
      <c r="G32" s="15">
        <v>2735396.8200000003</v>
      </c>
      <c r="H32" s="52">
        <f t="shared" si="2"/>
        <v>64115.759999999776</v>
      </c>
    </row>
    <row r="33" spans="1:9" x14ac:dyDescent="0.2">
      <c r="A33" s="50" t="s">
        <v>71</v>
      </c>
      <c r="B33" s="7"/>
      <c r="C33" s="15">
        <f>C37+C35</f>
        <v>5470000</v>
      </c>
      <c r="D33" s="15">
        <f>D37+D35</f>
        <v>5641066.9799999995</v>
      </c>
      <c r="E33" s="15">
        <f t="shared" ref="E33:G33" si="7">E37+E35</f>
        <v>11111066.98</v>
      </c>
      <c r="F33" s="15">
        <f t="shared" si="7"/>
        <v>9119753.3300000001</v>
      </c>
      <c r="G33" s="15">
        <f t="shared" si="7"/>
        <v>9119753.3300000001</v>
      </c>
      <c r="H33" s="52">
        <f t="shared" ref="H33" si="8">E33-F33</f>
        <v>1991313.6500000004</v>
      </c>
      <c r="I33" s="58"/>
    </row>
    <row r="34" spans="1:9" x14ac:dyDescent="0.2">
      <c r="A34" s="5"/>
      <c r="B34" s="11" t="s">
        <v>99</v>
      </c>
      <c r="C34" s="15">
        <v>0</v>
      </c>
      <c r="D34" s="15">
        <f t="shared" ref="D34" si="9">E34-C34</f>
        <v>0</v>
      </c>
      <c r="E34" s="15">
        <v>0</v>
      </c>
      <c r="F34" s="15">
        <v>0</v>
      </c>
      <c r="G34" s="15">
        <v>0</v>
      </c>
      <c r="H34" s="52">
        <f t="shared" si="2"/>
        <v>0</v>
      </c>
    </row>
    <row r="35" spans="1:9" x14ac:dyDescent="0.2">
      <c r="A35" s="5"/>
      <c r="B35" s="11" t="s">
        <v>100</v>
      </c>
      <c r="C35" s="15">
        <v>0</v>
      </c>
      <c r="D35" s="15">
        <f t="shared" ref="D35" si="10">E35-C35</f>
        <v>349853.14</v>
      </c>
      <c r="E35" s="15">
        <v>349853.14</v>
      </c>
      <c r="F35" s="15">
        <v>342722.84</v>
      </c>
      <c r="G35" s="15">
        <v>342722.84</v>
      </c>
      <c r="H35" s="52">
        <f t="shared" si="2"/>
        <v>7130.2999999999884</v>
      </c>
    </row>
    <row r="36" spans="1:9" x14ac:dyDescent="0.2">
      <c r="A36" s="5"/>
      <c r="B36" s="11" t="s">
        <v>101</v>
      </c>
      <c r="C36" s="15">
        <v>0</v>
      </c>
      <c r="D36" s="15">
        <f t="shared" ref="D36:D42" si="11">E36-C36</f>
        <v>0</v>
      </c>
      <c r="E36" s="15">
        <v>0</v>
      </c>
      <c r="F36" s="15">
        <v>0</v>
      </c>
      <c r="G36" s="15">
        <v>0</v>
      </c>
      <c r="H36" s="52">
        <f t="shared" si="2"/>
        <v>0</v>
      </c>
    </row>
    <row r="37" spans="1:9" x14ac:dyDescent="0.2">
      <c r="A37" s="5"/>
      <c r="B37" s="11" t="s">
        <v>102</v>
      </c>
      <c r="C37" s="51">
        <f>4950000+520000</f>
        <v>5470000</v>
      </c>
      <c r="D37" s="15">
        <f t="shared" si="11"/>
        <v>5291213.84</v>
      </c>
      <c r="E37" s="15">
        <v>10761213.84</v>
      </c>
      <c r="F37" s="15">
        <v>8777030.4900000002</v>
      </c>
      <c r="G37" s="15">
        <v>8777030.4900000002</v>
      </c>
      <c r="H37" s="52">
        <f t="shared" si="2"/>
        <v>1984183.3499999996</v>
      </c>
    </row>
    <row r="38" spans="1:9" x14ac:dyDescent="0.2">
      <c r="A38" s="5"/>
      <c r="B38" s="11" t="s">
        <v>41</v>
      </c>
      <c r="C38" s="15">
        <v>0</v>
      </c>
      <c r="D38" s="15">
        <f t="shared" si="11"/>
        <v>0</v>
      </c>
      <c r="E38" s="15">
        <v>0</v>
      </c>
      <c r="F38" s="15">
        <v>0</v>
      </c>
      <c r="G38" s="15">
        <v>0</v>
      </c>
      <c r="H38" s="52">
        <f t="shared" si="2"/>
        <v>0</v>
      </c>
    </row>
    <row r="39" spans="1:9" x14ac:dyDescent="0.2">
      <c r="A39" s="5"/>
      <c r="B39" s="11" t="s">
        <v>103</v>
      </c>
      <c r="C39" s="15">
        <v>0</v>
      </c>
      <c r="D39" s="15">
        <f t="shared" si="11"/>
        <v>0</v>
      </c>
      <c r="E39" s="15">
        <v>0</v>
      </c>
      <c r="F39" s="15">
        <v>0</v>
      </c>
      <c r="G39" s="54">
        <v>0</v>
      </c>
      <c r="H39" s="52">
        <f t="shared" ref="H39:H55" si="12">E39-F39</f>
        <v>0</v>
      </c>
    </row>
    <row r="40" spans="1:9" x14ac:dyDescent="0.2">
      <c r="A40" s="5"/>
      <c r="B40" s="11" t="s">
        <v>104</v>
      </c>
      <c r="C40" s="15">
        <v>0</v>
      </c>
      <c r="D40" s="15">
        <f t="shared" si="11"/>
        <v>0</v>
      </c>
      <c r="E40" s="15">
        <v>0</v>
      </c>
      <c r="F40" s="15">
        <v>0</v>
      </c>
      <c r="G40" s="54">
        <v>0</v>
      </c>
      <c r="H40" s="52">
        <f t="shared" si="12"/>
        <v>0</v>
      </c>
    </row>
    <row r="41" spans="1:9" x14ac:dyDescent="0.2">
      <c r="A41" s="5"/>
      <c r="B41" s="11" t="s">
        <v>37</v>
      </c>
      <c r="C41" s="15">
        <v>0</v>
      </c>
      <c r="D41" s="15">
        <f t="shared" si="11"/>
        <v>0</v>
      </c>
      <c r="E41" s="15">
        <v>0</v>
      </c>
      <c r="F41" s="15">
        <v>0</v>
      </c>
      <c r="G41" s="54">
        <v>0</v>
      </c>
      <c r="H41" s="52">
        <f t="shared" si="12"/>
        <v>0</v>
      </c>
    </row>
    <row r="42" spans="1:9" x14ac:dyDescent="0.2">
      <c r="A42" s="5"/>
      <c r="B42" s="11" t="s">
        <v>105</v>
      </c>
      <c r="C42" s="15">
        <v>0</v>
      </c>
      <c r="D42" s="15">
        <f t="shared" si="11"/>
        <v>0</v>
      </c>
      <c r="E42" s="15">
        <v>0</v>
      </c>
      <c r="F42" s="15">
        <v>0</v>
      </c>
      <c r="G42" s="54">
        <v>0</v>
      </c>
      <c r="H42" s="52">
        <f t="shared" si="12"/>
        <v>0</v>
      </c>
    </row>
    <row r="43" spans="1:9" x14ac:dyDescent="0.2">
      <c r="A43" s="50" t="s">
        <v>72</v>
      </c>
      <c r="B43" s="7"/>
      <c r="C43" s="15">
        <f t="shared" ref="C43:H43" si="13">C44+C45+C46+C47+C48+C49+C50+C51+C52</f>
        <v>1019000</v>
      </c>
      <c r="D43" s="15">
        <f t="shared" si="13"/>
        <v>6804002.1499999994</v>
      </c>
      <c r="E43" s="15">
        <f t="shared" si="13"/>
        <v>7823002.1499999994</v>
      </c>
      <c r="F43" s="15">
        <f t="shared" si="13"/>
        <v>7750954.4900000002</v>
      </c>
      <c r="G43" s="15">
        <f t="shared" si="13"/>
        <v>7670102.4900000002</v>
      </c>
      <c r="H43" s="15">
        <f t="shared" si="13"/>
        <v>72047.659999999567</v>
      </c>
    </row>
    <row r="44" spans="1:9" x14ac:dyDescent="0.2">
      <c r="A44" s="5"/>
      <c r="B44" s="11" t="s">
        <v>106</v>
      </c>
      <c r="C44" s="15">
        <v>19000</v>
      </c>
      <c r="D44" s="15">
        <f>E44-C44</f>
        <v>2056224.57</v>
      </c>
      <c r="E44" s="15">
        <v>2075224.57</v>
      </c>
      <c r="F44" s="15">
        <v>2075224.57</v>
      </c>
      <c r="G44" s="54">
        <v>2075224.57</v>
      </c>
      <c r="H44" s="52">
        <f t="shared" ref="H44:H51" si="14">E44-F44</f>
        <v>0</v>
      </c>
    </row>
    <row r="45" spans="1:9" x14ac:dyDescent="0.2">
      <c r="A45" s="5"/>
      <c r="B45" s="11" t="s">
        <v>107</v>
      </c>
      <c r="C45" s="15">
        <v>0</v>
      </c>
      <c r="D45" s="15">
        <f t="shared" ref="D45:D52" si="15">E45-C45</f>
        <v>504365.23</v>
      </c>
      <c r="E45" s="15">
        <v>504365.23</v>
      </c>
      <c r="F45" s="15">
        <v>436584.92000000004</v>
      </c>
      <c r="G45" s="54">
        <v>355732.92000000004</v>
      </c>
      <c r="H45" s="52">
        <f t="shared" si="14"/>
        <v>67780.309999999939</v>
      </c>
    </row>
    <row r="46" spans="1:9" x14ac:dyDescent="0.2">
      <c r="A46" s="5"/>
      <c r="B46" s="11" t="s">
        <v>108</v>
      </c>
      <c r="C46" s="15">
        <v>0</v>
      </c>
      <c r="D46" s="15">
        <f t="shared" si="15"/>
        <v>7482</v>
      </c>
      <c r="E46" s="15">
        <v>7482</v>
      </c>
      <c r="F46" s="15">
        <v>7482</v>
      </c>
      <c r="G46" s="54">
        <v>7482</v>
      </c>
      <c r="H46" s="52">
        <f t="shared" si="14"/>
        <v>0</v>
      </c>
    </row>
    <row r="47" spans="1:9" x14ac:dyDescent="0.2">
      <c r="A47" s="5"/>
      <c r="B47" s="11" t="s">
        <v>109</v>
      </c>
      <c r="C47" s="15">
        <v>1000000</v>
      </c>
      <c r="D47" s="15">
        <f t="shared" si="15"/>
        <v>4235930.3499999996</v>
      </c>
      <c r="E47" s="15">
        <v>5235930.3499999996</v>
      </c>
      <c r="F47" s="15">
        <v>5231663</v>
      </c>
      <c r="G47" s="54">
        <v>5231663</v>
      </c>
      <c r="H47" s="52">
        <f t="shared" si="14"/>
        <v>4267.3499999996275</v>
      </c>
    </row>
    <row r="48" spans="1:9" x14ac:dyDescent="0.2">
      <c r="A48" s="5"/>
      <c r="B48" s="11" t="s">
        <v>110</v>
      </c>
      <c r="C48" s="15">
        <v>0</v>
      </c>
      <c r="D48" s="15">
        <f t="shared" si="15"/>
        <v>0</v>
      </c>
      <c r="E48" s="15">
        <v>0</v>
      </c>
      <c r="F48" s="15">
        <v>0</v>
      </c>
      <c r="G48" s="54">
        <v>0</v>
      </c>
      <c r="H48" s="52">
        <f t="shared" si="14"/>
        <v>0</v>
      </c>
    </row>
    <row r="49" spans="1:8" x14ac:dyDescent="0.2">
      <c r="A49" s="5"/>
      <c r="B49" s="11" t="s">
        <v>111</v>
      </c>
      <c r="C49" s="15">
        <v>0</v>
      </c>
      <c r="D49" s="15">
        <f t="shared" ref="D49" si="16">E49-C49</f>
        <v>0</v>
      </c>
      <c r="E49" s="15">
        <v>0</v>
      </c>
      <c r="F49" s="15">
        <v>0</v>
      </c>
      <c r="G49" s="54">
        <v>0</v>
      </c>
      <c r="H49" s="52">
        <f t="shared" si="14"/>
        <v>0</v>
      </c>
    </row>
    <row r="50" spans="1:8" x14ac:dyDescent="0.2">
      <c r="A50" s="5"/>
      <c r="B50" s="11" t="s">
        <v>112</v>
      </c>
      <c r="C50" s="15">
        <v>0</v>
      </c>
      <c r="D50" s="15">
        <f t="shared" si="15"/>
        <v>0</v>
      </c>
      <c r="E50" s="15">
        <v>0</v>
      </c>
      <c r="F50" s="15">
        <v>0</v>
      </c>
      <c r="G50" s="54">
        <v>0</v>
      </c>
      <c r="H50" s="52">
        <f t="shared" si="14"/>
        <v>0</v>
      </c>
    </row>
    <row r="51" spans="1:8" x14ac:dyDescent="0.2">
      <c r="A51" s="5"/>
      <c r="B51" s="11" t="s">
        <v>113</v>
      </c>
      <c r="C51" s="15">
        <v>0</v>
      </c>
      <c r="D51" s="15">
        <f t="shared" si="15"/>
        <v>0</v>
      </c>
      <c r="E51" s="15">
        <v>0</v>
      </c>
      <c r="F51" s="15">
        <v>0</v>
      </c>
      <c r="G51" s="54">
        <v>0</v>
      </c>
      <c r="H51" s="52">
        <f t="shared" si="14"/>
        <v>0</v>
      </c>
    </row>
    <row r="52" spans="1:8" x14ac:dyDescent="0.2">
      <c r="A52" s="5"/>
      <c r="B52" s="11" t="s">
        <v>114</v>
      </c>
      <c r="C52" s="15">
        <v>0</v>
      </c>
      <c r="D52" s="15">
        <f t="shared" si="15"/>
        <v>0</v>
      </c>
      <c r="E52" s="15">
        <v>0</v>
      </c>
      <c r="F52" s="15">
        <v>0</v>
      </c>
      <c r="G52" s="54">
        <v>0</v>
      </c>
      <c r="H52" s="52">
        <f t="shared" si="12"/>
        <v>0</v>
      </c>
    </row>
    <row r="53" spans="1:8" x14ac:dyDescent="0.2">
      <c r="A53" s="50" t="s">
        <v>73</v>
      </c>
      <c r="B53" s="7"/>
      <c r="C53" s="15"/>
      <c r="D53" s="15">
        <v>1162354.44</v>
      </c>
      <c r="E53" s="15">
        <v>1162354.44</v>
      </c>
      <c r="F53" s="15">
        <v>1162354.44</v>
      </c>
      <c r="G53" s="15">
        <v>1162354.44</v>
      </c>
      <c r="H53" s="52">
        <f t="shared" si="12"/>
        <v>0</v>
      </c>
    </row>
    <row r="54" spans="1:8" x14ac:dyDescent="0.2">
      <c r="A54" s="5"/>
      <c r="B54" s="11" t="s">
        <v>115</v>
      </c>
      <c r="C54" s="15"/>
      <c r="D54" s="15">
        <v>1162354.44</v>
      </c>
      <c r="E54" s="15">
        <v>1162354.44</v>
      </c>
      <c r="F54" s="15">
        <v>1162354.44</v>
      </c>
      <c r="G54" s="15">
        <v>1162354.44</v>
      </c>
      <c r="H54" s="52">
        <f t="shared" si="12"/>
        <v>0</v>
      </c>
    </row>
    <row r="55" spans="1:8" x14ac:dyDescent="0.2">
      <c r="A55" s="5"/>
      <c r="B55" s="11" t="s">
        <v>116</v>
      </c>
      <c r="C55" s="15"/>
      <c r="D55" s="51"/>
      <c r="E55" s="51"/>
      <c r="F55" s="52"/>
      <c r="G55" s="55"/>
      <c r="H55" s="52">
        <f t="shared" si="12"/>
        <v>0</v>
      </c>
    </row>
    <row r="56" spans="1:8" x14ac:dyDescent="0.2">
      <c r="A56" s="5"/>
      <c r="B56" s="11" t="s">
        <v>117</v>
      </c>
      <c r="C56" s="15"/>
      <c r="D56" s="15"/>
      <c r="E56" s="15"/>
      <c r="F56" s="15"/>
      <c r="G56" s="54"/>
      <c r="H56" s="15"/>
    </row>
    <row r="57" spans="1:8" x14ac:dyDescent="0.2">
      <c r="A57" s="50" t="s">
        <v>74</v>
      </c>
      <c r="B57" s="7"/>
      <c r="C57" s="15"/>
      <c r="D57" s="15"/>
      <c r="E57" s="15"/>
      <c r="F57" s="15"/>
      <c r="G57" s="54"/>
      <c r="H57" s="15"/>
    </row>
    <row r="58" spans="1:8" x14ac:dyDescent="0.2">
      <c r="A58" s="5"/>
      <c r="B58" s="11" t="s">
        <v>118</v>
      </c>
      <c r="C58" s="15"/>
      <c r="D58" s="15"/>
      <c r="E58" s="15"/>
      <c r="F58" s="15"/>
      <c r="G58" s="54"/>
      <c r="H58" s="15"/>
    </row>
    <row r="59" spans="1:8" x14ac:dyDescent="0.2">
      <c r="A59" s="5"/>
      <c r="B59" s="11" t="s">
        <v>119</v>
      </c>
      <c r="C59" s="15"/>
      <c r="D59" s="15"/>
      <c r="E59" s="15"/>
      <c r="F59" s="15"/>
      <c r="G59" s="54"/>
      <c r="H59" s="15"/>
    </row>
    <row r="60" spans="1:8" x14ac:dyDescent="0.2">
      <c r="A60" s="5"/>
      <c r="B60" s="11" t="s">
        <v>120</v>
      </c>
      <c r="C60" s="15"/>
      <c r="D60" s="15"/>
      <c r="E60" s="15"/>
      <c r="F60" s="15"/>
      <c r="G60" s="54"/>
      <c r="H60" s="15"/>
    </row>
    <row r="61" spans="1:8" x14ac:dyDescent="0.2">
      <c r="A61" s="5"/>
      <c r="B61" s="11" t="s">
        <v>121</v>
      </c>
      <c r="C61" s="15"/>
      <c r="D61" s="15"/>
      <c r="E61" s="15"/>
      <c r="F61" s="15"/>
      <c r="G61" s="54"/>
      <c r="H61" s="15"/>
    </row>
    <row r="62" spans="1:8" x14ac:dyDescent="0.2">
      <c r="A62" s="5"/>
      <c r="B62" s="11" t="s">
        <v>122</v>
      </c>
      <c r="C62" s="15"/>
      <c r="D62" s="15"/>
      <c r="E62" s="15"/>
      <c r="F62" s="15"/>
      <c r="G62" s="54"/>
      <c r="H62" s="15"/>
    </row>
    <row r="63" spans="1:8" x14ac:dyDescent="0.2">
      <c r="A63" s="5"/>
      <c r="B63" s="11" t="s">
        <v>123</v>
      </c>
      <c r="C63" s="15"/>
      <c r="D63" s="15"/>
      <c r="E63" s="15"/>
      <c r="F63" s="15"/>
      <c r="G63" s="54"/>
      <c r="H63" s="15"/>
    </row>
    <row r="64" spans="1:8" x14ac:dyDescent="0.2">
      <c r="A64" s="5"/>
      <c r="B64" s="11" t="s">
        <v>124</v>
      </c>
      <c r="C64" s="15"/>
      <c r="D64" s="15"/>
      <c r="E64" s="15"/>
      <c r="F64" s="15"/>
      <c r="G64" s="54"/>
      <c r="H64" s="15"/>
    </row>
    <row r="65" spans="1:8" x14ac:dyDescent="0.2">
      <c r="A65" s="50" t="s">
        <v>75</v>
      </c>
      <c r="B65" s="7"/>
      <c r="C65" s="15"/>
      <c r="D65" s="15"/>
      <c r="E65" s="15"/>
      <c r="F65" s="15"/>
      <c r="G65" s="54"/>
      <c r="H65" s="15"/>
    </row>
    <row r="66" spans="1:8" x14ac:dyDescent="0.2">
      <c r="A66" s="5"/>
      <c r="B66" s="11" t="s">
        <v>38</v>
      </c>
      <c r="C66" s="15"/>
      <c r="D66" s="15"/>
      <c r="E66" s="15"/>
      <c r="F66" s="15"/>
      <c r="G66" s="54"/>
      <c r="H66" s="15"/>
    </row>
    <row r="67" spans="1:8" x14ac:dyDescent="0.2">
      <c r="A67" s="5"/>
      <c r="B67" s="11" t="s">
        <v>39</v>
      </c>
      <c r="C67" s="15"/>
      <c r="D67" s="15"/>
      <c r="E67" s="15"/>
      <c r="F67" s="15"/>
      <c r="G67" s="54"/>
      <c r="H67" s="15"/>
    </row>
    <row r="68" spans="1:8" x14ac:dyDescent="0.2">
      <c r="A68" s="5"/>
      <c r="B68" s="11" t="s">
        <v>40</v>
      </c>
      <c r="C68" s="15"/>
      <c r="D68" s="15"/>
      <c r="E68" s="15"/>
      <c r="F68" s="15"/>
      <c r="G68" s="54"/>
      <c r="H68" s="15"/>
    </row>
    <row r="69" spans="1:8" x14ac:dyDescent="0.2">
      <c r="A69" s="50" t="s">
        <v>76</v>
      </c>
      <c r="B69" s="7"/>
      <c r="C69" s="15"/>
      <c r="D69" s="15"/>
      <c r="E69" s="15"/>
      <c r="F69" s="15"/>
      <c r="G69" s="54"/>
      <c r="H69" s="15"/>
    </row>
    <row r="70" spans="1:8" x14ac:dyDescent="0.2">
      <c r="A70" s="5"/>
      <c r="B70" s="11" t="s">
        <v>125</v>
      </c>
      <c r="C70" s="15"/>
      <c r="D70" s="15"/>
      <c r="E70" s="15"/>
      <c r="F70" s="15"/>
      <c r="G70" s="54"/>
      <c r="H70" s="15"/>
    </row>
    <row r="71" spans="1:8" x14ac:dyDescent="0.2">
      <c r="A71" s="5"/>
      <c r="B71" s="11" t="s">
        <v>126</v>
      </c>
      <c r="C71" s="15"/>
      <c r="D71" s="15"/>
      <c r="E71" s="15"/>
      <c r="F71" s="15"/>
      <c r="G71" s="54"/>
      <c r="H71" s="15"/>
    </row>
    <row r="72" spans="1:8" x14ac:dyDescent="0.2">
      <c r="A72" s="5"/>
      <c r="B72" s="11" t="s">
        <v>127</v>
      </c>
      <c r="C72" s="15"/>
      <c r="D72" s="15"/>
      <c r="E72" s="15"/>
      <c r="F72" s="15"/>
      <c r="G72" s="54"/>
      <c r="H72" s="15"/>
    </row>
    <row r="73" spans="1:8" x14ac:dyDescent="0.2">
      <c r="A73" s="5"/>
      <c r="B73" s="11" t="s">
        <v>128</v>
      </c>
      <c r="C73" s="15"/>
      <c r="D73" s="15"/>
      <c r="E73" s="15"/>
      <c r="F73" s="15"/>
      <c r="G73" s="54"/>
      <c r="H73" s="15"/>
    </row>
    <row r="74" spans="1:8" x14ac:dyDescent="0.2">
      <c r="A74" s="5"/>
      <c r="B74" s="11" t="s">
        <v>129</v>
      </c>
      <c r="C74" s="15"/>
      <c r="D74" s="15"/>
      <c r="E74" s="15"/>
      <c r="F74" s="15"/>
      <c r="G74" s="54"/>
      <c r="H74" s="15"/>
    </row>
    <row r="75" spans="1:8" x14ac:dyDescent="0.2">
      <c r="A75" s="5"/>
      <c r="B75" s="11" t="s">
        <v>130</v>
      </c>
      <c r="C75" s="15"/>
      <c r="D75" s="15"/>
      <c r="E75" s="15"/>
      <c r="F75" s="15"/>
      <c r="G75" s="54"/>
      <c r="H75" s="15"/>
    </row>
    <row r="76" spans="1:8" x14ac:dyDescent="0.2">
      <c r="A76" s="6"/>
      <c r="B76" s="12" t="s">
        <v>131</v>
      </c>
      <c r="C76" s="16"/>
      <c r="D76" s="16"/>
      <c r="E76" s="16"/>
      <c r="F76" s="16"/>
      <c r="G76" s="56"/>
      <c r="H76" s="16"/>
    </row>
    <row r="77" spans="1:8" x14ac:dyDescent="0.2">
      <c r="A77" s="8"/>
      <c r="B77" s="13" t="s">
        <v>60</v>
      </c>
      <c r="C77" s="17">
        <f>C5+C13+C23+C33+C43+C53</f>
        <v>142772658</v>
      </c>
      <c r="D77" s="17">
        <f>D5+D13+D23+D33+D43+D53</f>
        <v>27343957.789999992</v>
      </c>
      <c r="E77" s="17">
        <f>E5+E13+E23+E33+E43+E53</f>
        <v>170116615.78999999</v>
      </c>
      <c r="F77" s="17">
        <f>F5+F13+F23+F33+F43+F53</f>
        <v>160632960.57000002</v>
      </c>
      <c r="G77" s="17">
        <f t="shared" ref="G77" si="17">G5+G13+G23+G33+G43+G53</f>
        <v>159519135.00000003</v>
      </c>
      <c r="H77" s="17">
        <f>H5+H13+H23+H33+H43+H53</f>
        <v>9483655.219999982</v>
      </c>
    </row>
    <row r="78" spans="1:8" x14ac:dyDescent="0.2">
      <c r="E78" s="17"/>
    </row>
    <row r="79" spans="1:8" x14ac:dyDescent="0.2">
      <c r="C79" s="58"/>
      <c r="E79" s="58"/>
      <c r="F79" s="58"/>
    </row>
    <row r="80" spans="1:8" x14ac:dyDescent="0.2">
      <c r="D80" s="58"/>
    </row>
    <row r="82" spans="5:7" x14ac:dyDescent="0.2">
      <c r="E82" s="58"/>
      <c r="F82" s="58"/>
    </row>
    <row r="90" spans="5:7" x14ac:dyDescent="0.2">
      <c r="F90" s="58"/>
    </row>
    <row r="95" spans="5:7" x14ac:dyDescent="0.2">
      <c r="G95" s="58"/>
    </row>
    <row r="97" spans="6:6" x14ac:dyDescent="0.2">
      <c r="F97" s="58"/>
    </row>
  </sheetData>
  <sheetProtection formatCells="0" formatColumns="0" formatRows="0" autoFilter="0"/>
  <mergeCells count="4">
    <mergeCell ref="A1:H1"/>
    <mergeCell ref="C2:G2"/>
    <mergeCell ref="H2:H3"/>
    <mergeCell ref="A2:B4"/>
  </mergeCells>
  <printOptions horizontalCentered="1"/>
  <pageMargins left="0.9055118110236221" right="0.9055118110236221" top="0.74803149606299213" bottom="0.74803149606299213" header="0.31496062992125984" footer="0.31496062992125984"/>
  <pageSetup scale="7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6"/>
  <sheetViews>
    <sheetView showGridLines="0" tabSelected="1" workbookViewId="0">
      <selection activeCell="H101" sqref="H101"/>
    </sheetView>
  </sheetViews>
  <sheetFormatPr baseColWidth="10" defaultColWidth="12"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60" t="s">
        <v>141</v>
      </c>
      <c r="B1" s="61"/>
      <c r="C1" s="61"/>
      <c r="D1" s="61"/>
      <c r="E1" s="61"/>
      <c r="F1" s="61"/>
      <c r="G1" s="61"/>
      <c r="H1" s="62"/>
    </row>
    <row r="2" spans="1:8" x14ac:dyDescent="0.2">
      <c r="A2" s="65" t="s">
        <v>61</v>
      </c>
      <c r="B2" s="66"/>
      <c r="C2" s="60" t="s">
        <v>67</v>
      </c>
      <c r="D2" s="61"/>
      <c r="E2" s="61"/>
      <c r="F2" s="61"/>
      <c r="G2" s="62"/>
      <c r="H2" s="63" t="s">
        <v>66</v>
      </c>
    </row>
    <row r="3" spans="1:8" ht="24.95" customHeight="1" x14ac:dyDescent="0.2">
      <c r="A3" s="67"/>
      <c r="B3" s="68"/>
      <c r="C3" s="9" t="s">
        <v>62</v>
      </c>
      <c r="D3" s="9" t="s">
        <v>132</v>
      </c>
      <c r="E3" s="9" t="s">
        <v>63</v>
      </c>
      <c r="F3" s="9" t="s">
        <v>64</v>
      </c>
      <c r="G3" s="9" t="s">
        <v>65</v>
      </c>
      <c r="H3" s="64"/>
    </row>
    <row r="4" spans="1:8" x14ac:dyDescent="0.2">
      <c r="A4" s="69"/>
      <c r="B4" s="70"/>
      <c r="C4" s="10">
        <v>1</v>
      </c>
      <c r="D4" s="10">
        <v>2</v>
      </c>
      <c r="E4" s="10" t="s">
        <v>133</v>
      </c>
      <c r="F4" s="10">
        <v>4</v>
      </c>
      <c r="G4" s="10">
        <v>5</v>
      </c>
      <c r="H4" s="10" t="s">
        <v>134</v>
      </c>
    </row>
    <row r="5" spans="1:8" x14ac:dyDescent="0.2">
      <c r="A5" s="5"/>
      <c r="B5" s="18"/>
      <c r="C5" s="21"/>
      <c r="D5" s="21"/>
      <c r="E5" s="21"/>
      <c r="F5" s="21"/>
      <c r="G5" s="21"/>
      <c r="H5" s="21"/>
    </row>
    <row r="6" spans="1:8" x14ac:dyDescent="0.2">
      <c r="A6" s="5"/>
      <c r="B6" s="18" t="s">
        <v>0</v>
      </c>
      <c r="C6" s="53">
        <f>COG!C77</f>
        <v>142772658</v>
      </c>
      <c r="D6" s="53">
        <f>COG!D77</f>
        <v>27343957.789999992</v>
      </c>
      <c r="E6" s="53">
        <f>COG!E77</f>
        <v>170116615.78999999</v>
      </c>
      <c r="F6" s="53">
        <f>COG!F77</f>
        <v>160632960.57000002</v>
      </c>
      <c r="G6" s="53">
        <f>COG!G77</f>
        <v>159519135.00000003</v>
      </c>
      <c r="H6" s="53">
        <f>COG!H77</f>
        <v>9483655.219999982</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60</v>
      </c>
      <c r="C16" s="17">
        <f>C6</f>
        <v>142772658</v>
      </c>
      <c r="D16" s="17">
        <f t="shared" ref="D16:H16" si="0">D6</f>
        <v>27343957.789999992</v>
      </c>
      <c r="E16" s="17">
        <f t="shared" si="0"/>
        <v>170116615.78999999</v>
      </c>
      <c r="F16" s="17">
        <f t="shared" si="0"/>
        <v>160632960.57000002</v>
      </c>
      <c r="G16" s="17">
        <f t="shared" si="0"/>
        <v>159519135.00000003</v>
      </c>
      <c r="H16" s="17">
        <f t="shared" si="0"/>
        <v>9483655.219999982</v>
      </c>
    </row>
  </sheetData>
  <sheetProtection formatCells="0" formatColumns="0" formatRows="0" autoFilter="0"/>
  <mergeCells count="4">
    <mergeCell ref="A1:H1"/>
    <mergeCell ref="C2:G2"/>
    <mergeCell ref="H2:H3"/>
    <mergeCell ref="A2:B4"/>
  </mergeCells>
  <printOptions horizontalCentered="1"/>
  <pageMargins left="1.1023622047244095" right="0.70866141732283472" top="0.74803149606299213" bottom="0.74803149606299213" header="0.31496062992125984" footer="0.31496062992125984"/>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2"/>
  <sheetViews>
    <sheetView showGridLines="0" tabSelected="1" zoomScaleNormal="100" workbookViewId="0">
      <selection activeCell="H101" sqref="H101"/>
    </sheetView>
  </sheetViews>
  <sheetFormatPr baseColWidth="10" defaultColWidth="12"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60" t="s">
        <v>138</v>
      </c>
      <c r="B1" s="61"/>
      <c r="C1" s="61"/>
      <c r="D1" s="61"/>
      <c r="E1" s="61"/>
      <c r="F1" s="61"/>
      <c r="G1" s="61"/>
      <c r="H1" s="62"/>
    </row>
    <row r="2" spans="1:8" x14ac:dyDescent="0.2">
      <c r="B2" s="29"/>
      <c r="C2" s="29"/>
      <c r="D2" s="29"/>
      <c r="E2" s="29"/>
      <c r="F2" s="29"/>
      <c r="G2" s="29"/>
      <c r="H2" s="29"/>
    </row>
    <row r="3" spans="1:8" x14ac:dyDescent="0.2">
      <c r="A3" s="65" t="s">
        <v>61</v>
      </c>
      <c r="B3" s="66"/>
      <c r="C3" s="60" t="s">
        <v>67</v>
      </c>
      <c r="D3" s="61"/>
      <c r="E3" s="61"/>
      <c r="F3" s="61"/>
      <c r="G3" s="62"/>
      <c r="H3" s="63" t="s">
        <v>66</v>
      </c>
    </row>
    <row r="4" spans="1:8" ht="24.95" customHeight="1" x14ac:dyDescent="0.2">
      <c r="A4" s="67"/>
      <c r="B4" s="68"/>
      <c r="C4" s="9" t="s">
        <v>62</v>
      </c>
      <c r="D4" s="9" t="s">
        <v>132</v>
      </c>
      <c r="E4" s="9" t="s">
        <v>63</v>
      </c>
      <c r="F4" s="9" t="s">
        <v>64</v>
      </c>
      <c r="G4" s="9" t="s">
        <v>65</v>
      </c>
      <c r="H4" s="64"/>
    </row>
    <row r="5" spans="1:8" x14ac:dyDescent="0.2">
      <c r="A5" s="69"/>
      <c r="B5" s="70"/>
      <c r="C5" s="10">
        <v>1</v>
      </c>
      <c r="D5" s="10">
        <v>2</v>
      </c>
      <c r="E5" s="10" t="s">
        <v>133</v>
      </c>
      <c r="F5" s="10">
        <v>4</v>
      </c>
      <c r="G5" s="10">
        <v>5</v>
      </c>
      <c r="H5" s="10" t="s">
        <v>134</v>
      </c>
    </row>
    <row r="6" spans="1:8" x14ac:dyDescent="0.2">
      <c r="A6" s="30"/>
      <c r="B6" s="26"/>
      <c r="C6" s="38"/>
      <c r="D6" s="38"/>
      <c r="E6" s="38"/>
      <c r="F6" s="38"/>
      <c r="G6" s="38"/>
      <c r="H6" s="38"/>
    </row>
    <row r="7" spans="1:8" x14ac:dyDescent="0.2">
      <c r="A7" s="4" t="s">
        <v>136</v>
      </c>
      <c r="B7" s="24"/>
      <c r="C7" s="15">
        <f>CTG!C6</f>
        <v>142772658</v>
      </c>
      <c r="D7" s="15">
        <f>CTG!D6</f>
        <v>27343957.789999992</v>
      </c>
      <c r="E7" s="15">
        <f>CTG!E6</f>
        <v>170116615.78999999</v>
      </c>
      <c r="F7" s="15">
        <f>CTG!F6</f>
        <v>160632960.57000002</v>
      </c>
      <c r="G7" s="15">
        <f>CTG!G6</f>
        <v>159519135.00000003</v>
      </c>
      <c r="H7" s="15">
        <f>CTG!H6</f>
        <v>9483655.219999982</v>
      </c>
    </row>
    <row r="8" spans="1:8" x14ac:dyDescent="0.2">
      <c r="A8" s="4" t="s">
        <v>53</v>
      </c>
      <c r="B8" s="24"/>
      <c r="C8" s="15"/>
      <c r="D8" s="15"/>
      <c r="E8" s="15"/>
      <c r="F8" s="15"/>
      <c r="G8" s="15"/>
      <c r="H8" s="15"/>
    </row>
    <row r="9" spans="1:8" x14ac:dyDescent="0.2">
      <c r="A9" s="4" t="s">
        <v>54</v>
      </c>
      <c r="B9" s="24"/>
      <c r="C9" s="15"/>
      <c r="D9" s="15"/>
      <c r="E9" s="15"/>
      <c r="F9" s="15"/>
      <c r="G9" s="15"/>
      <c r="H9" s="15"/>
    </row>
    <row r="10" spans="1:8" x14ac:dyDescent="0.2">
      <c r="A10" s="4" t="s">
        <v>55</v>
      </c>
      <c r="B10" s="24"/>
      <c r="C10" s="15"/>
      <c r="D10" s="15"/>
      <c r="E10" s="15"/>
      <c r="F10" s="15"/>
      <c r="G10" s="15"/>
      <c r="H10" s="15"/>
    </row>
    <row r="11" spans="1:8" x14ac:dyDescent="0.2">
      <c r="A11" s="4" t="s">
        <v>56</v>
      </c>
      <c r="B11" s="24"/>
      <c r="C11" s="15"/>
      <c r="D11" s="15"/>
      <c r="E11" s="15"/>
      <c r="F11" s="15"/>
      <c r="G11" s="15"/>
      <c r="H11" s="15"/>
    </row>
    <row r="12" spans="1:8" x14ac:dyDescent="0.2">
      <c r="A12" s="4" t="s">
        <v>57</v>
      </c>
      <c r="B12" s="24"/>
      <c r="C12" s="15"/>
      <c r="D12" s="15"/>
      <c r="E12" s="15"/>
      <c r="F12" s="15"/>
      <c r="G12" s="15"/>
      <c r="H12" s="15"/>
    </row>
    <row r="13" spans="1:8" x14ac:dyDescent="0.2">
      <c r="A13" s="4" t="s">
        <v>58</v>
      </c>
      <c r="B13" s="24"/>
      <c r="C13" s="15"/>
      <c r="D13" s="15"/>
      <c r="E13" s="15"/>
      <c r="F13" s="15"/>
      <c r="G13" s="15"/>
      <c r="H13" s="15"/>
    </row>
    <row r="14" spans="1:8" x14ac:dyDescent="0.2">
      <c r="A14" s="4" t="s">
        <v>59</v>
      </c>
      <c r="B14" s="24"/>
      <c r="C14" s="15"/>
      <c r="D14" s="15"/>
      <c r="E14" s="15"/>
      <c r="F14" s="15"/>
      <c r="G14" s="15"/>
      <c r="H14" s="15"/>
    </row>
    <row r="15" spans="1:8" x14ac:dyDescent="0.2">
      <c r="A15" s="4"/>
      <c r="B15" s="27"/>
      <c r="C15" s="16"/>
      <c r="D15" s="16"/>
      <c r="E15" s="16"/>
      <c r="F15" s="16"/>
      <c r="G15" s="16"/>
      <c r="H15" s="16"/>
    </row>
    <row r="16" spans="1:8" x14ac:dyDescent="0.2">
      <c r="A16" s="28"/>
      <c r="B16" s="49" t="s">
        <v>60</v>
      </c>
      <c r="C16" s="25">
        <f>C7</f>
        <v>142772658</v>
      </c>
      <c r="D16" s="25">
        <f t="shared" ref="D16:H16" si="0">D7</f>
        <v>27343957.789999992</v>
      </c>
      <c r="E16" s="25">
        <f t="shared" si="0"/>
        <v>170116615.78999999</v>
      </c>
      <c r="F16" s="25">
        <f t="shared" si="0"/>
        <v>160632960.57000002</v>
      </c>
      <c r="G16" s="25">
        <f t="shared" si="0"/>
        <v>159519135.00000003</v>
      </c>
      <c r="H16" s="25">
        <f t="shared" si="0"/>
        <v>9483655.219999982</v>
      </c>
    </row>
    <row r="19" spans="1:8" ht="45" customHeight="1" x14ac:dyDescent="0.2">
      <c r="A19" s="60" t="s">
        <v>139</v>
      </c>
      <c r="B19" s="61"/>
      <c r="C19" s="61"/>
      <c r="D19" s="61"/>
      <c r="E19" s="61"/>
      <c r="F19" s="61"/>
      <c r="G19" s="61"/>
      <c r="H19" s="62"/>
    </row>
    <row r="21" spans="1:8" x14ac:dyDescent="0.2">
      <c r="A21" s="65" t="s">
        <v>61</v>
      </c>
      <c r="B21" s="66"/>
      <c r="C21" s="60" t="s">
        <v>67</v>
      </c>
      <c r="D21" s="61"/>
      <c r="E21" s="61"/>
      <c r="F21" s="61"/>
      <c r="G21" s="62"/>
      <c r="H21" s="63" t="s">
        <v>66</v>
      </c>
    </row>
    <row r="22" spans="1:8" ht="22.5" x14ac:dyDescent="0.2">
      <c r="A22" s="67"/>
      <c r="B22" s="68"/>
      <c r="C22" s="9" t="s">
        <v>62</v>
      </c>
      <c r="D22" s="9" t="s">
        <v>132</v>
      </c>
      <c r="E22" s="9" t="s">
        <v>63</v>
      </c>
      <c r="F22" s="9" t="s">
        <v>64</v>
      </c>
      <c r="G22" s="9" t="s">
        <v>65</v>
      </c>
      <c r="H22" s="64"/>
    </row>
    <row r="23" spans="1:8" x14ac:dyDescent="0.2">
      <c r="A23" s="69"/>
      <c r="B23" s="70"/>
      <c r="C23" s="10">
        <v>1</v>
      </c>
      <c r="D23" s="10">
        <v>2</v>
      </c>
      <c r="E23" s="10" t="s">
        <v>133</v>
      </c>
      <c r="F23" s="10">
        <v>4</v>
      </c>
      <c r="G23" s="10">
        <v>5</v>
      </c>
      <c r="H23" s="10" t="s">
        <v>134</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60</v>
      </c>
      <c r="C30" s="25"/>
      <c r="D30" s="25"/>
      <c r="E30" s="25"/>
      <c r="F30" s="25"/>
      <c r="G30" s="25"/>
      <c r="H30" s="25"/>
    </row>
    <row r="33" spans="1:8" ht="45" customHeight="1" x14ac:dyDescent="0.2">
      <c r="A33" s="60" t="s">
        <v>140</v>
      </c>
      <c r="B33" s="61"/>
      <c r="C33" s="61"/>
      <c r="D33" s="61"/>
      <c r="E33" s="61"/>
      <c r="F33" s="61"/>
      <c r="G33" s="61"/>
      <c r="H33" s="62"/>
    </row>
    <row r="34" spans="1:8" x14ac:dyDescent="0.2">
      <c r="A34" s="65" t="s">
        <v>61</v>
      </c>
      <c r="B34" s="66"/>
      <c r="C34" s="60" t="s">
        <v>67</v>
      </c>
      <c r="D34" s="61"/>
      <c r="E34" s="61"/>
      <c r="F34" s="61"/>
      <c r="G34" s="62"/>
      <c r="H34" s="63" t="s">
        <v>66</v>
      </c>
    </row>
    <row r="35" spans="1:8" ht="22.5" x14ac:dyDescent="0.2">
      <c r="A35" s="67"/>
      <c r="B35" s="68"/>
      <c r="C35" s="9" t="s">
        <v>62</v>
      </c>
      <c r="D35" s="9" t="s">
        <v>132</v>
      </c>
      <c r="E35" s="9" t="s">
        <v>63</v>
      </c>
      <c r="F35" s="9" t="s">
        <v>64</v>
      </c>
      <c r="G35" s="9" t="s">
        <v>65</v>
      </c>
      <c r="H35" s="64"/>
    </row>
    <row r="36" spans="1:8" x14ac:dyDescent="0.2">
      <c r="A36" s="69"/>
      <c r="B36" s="70"/>
      <c r="C36" s="10">
        <v>1</v>
      </c>
      <c r="D36" s="10">
        <v>2</v>
      </c>
      <c r="E36" s="10" t="s">
        <v>133</v>
      </c>
      <c r="F36" s="10">
        <v>4</v>
      </c>
      <c r="G36" s="10">
        <v>5</v>
      </c>
      <c r="H36" s="10" t="s">
        <v>134</v>
      </c>
    </row>
    <row r="37" spans="1:8" x14ac:dyDescent="0.2">
      <c r="A37" s="30"/>
      <c r="B37" s="31"/>
      <c r="C37" s="35"/>
      <c r="D37" s="35"/>
      <c r="E37" s="35"/>
      <c r="F37" s="35"/>
      <c r="G37" s="35"/>
      <c r="H37" s="35"/>
    </row>
    <row r="38" spans="1:8" ht="22.5" x14ac:dyDescent="0.2">
      <c r="A38" s="4"/>
      <c r="B38" s="33" t="s">
        <v>13</v>
      </c>
      <c r="C38" s="15">
        <v>142772658</v>
      </c>
      <c r="D38" s="15">
        <v>18008279.419999998</v>
      </c>
      <c r="E38" s="15">
        <f>E16</f>
        <v>170116615.78999999</v>
      </c>
      <c r="F38" s="15">
        <f t="shared" ref="F38:H38" si="1">F16</f>
        <v>160632960.57000002</v>
      </c>
      <c r="G38" s="15">
        <f t="shared" si="1"/>
        <v>159519135.00000003</v>
      </c>
      <c r="H38" s="15">
        <f t="shared" si="1"/>
        <v>9483655.219999982</v>
      </c>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60</v>
      </c>
      <c r="C52" s="25"/>
      <c r="D52" s="25"/>
      <c r="E52" s="25"/>
      <c r="F52" s="25"/>
      <c r="G52" s="25"/>
      <c r="H52" s="25"/>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showGridLines="0" tabSelected="1" workbookViewId="0">
      <selection activeCell="H101" sqref="H101"/>
    </sheetView>
  </sheetViews>
  <sheetFormatPr baseColWidth="10" defaultColWidth="12"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60" t="s">
        <v>142</v>
      </c>
      <c r="B1" s="61"/>
      <c r="C1" s="61"/>
      <c r="D1" s="61"/>
      <c r="E1" s="61"/>
      <c r="F1" s="61"/>
      <c r="G1" s="61"/>
      <c r="H1" s="62"/>
    </row>
    <row r="2" spans="1:8" x14ac:dyDescent="0.2">
      <c r="A2" s="65" t="s">
        <v>61</v>
      </c>
      <c r="B2" s="66"/>
      <c r="C2" s="60" t="s">
        <v>67</v>
      </c>
      <c r="D2" s="61"/>
      <c r="E2" s="61"/>
      <c r="F2" s="61"/>
      <c r="G2" s="62"/>
      <c r="H2" s="63" t="s">
        <v>66</v>
      </c>
    </row>
    <row r="3" spans="1:8" ht="24.95" customHeight="1" x14ac:dyDescent="0.2">
      <c r="A3" s="67"/>
      <c r="B3" s="68"/>
      <c r="C3" s="9" t="s">
        <v>62</v>
      </c>
      <c r="D3" s="9" t="s">
        <v>132</v>
      </c>
      <c r="E3" s="9" t="s">
        <v>63</v>
      </c>
      <c r="F3" s="9" t="s">
        <v>64</v>
      </c>
      <c r="G3" s="9" t="s">
        <v>65</v>
      </c>
      <c r="H3" s="64"/>
    </row>
    <row r="4" spans="1:8" x14ac:dyDescent="0.2">
      <c r="A4" s="69"/>
      <c r="B4" s="70"/>
      <c r="C4" s="10">
        <v>1</v>
      </c>
      <c r="D4" s="10">
        <v>2</v>
      </c>
      <c r="E4" s="10" t="s">
        <v>133</v>
      </c>
      <c r="F4" s="10">
        <v>4</v>
      </c>
      <c r="G4" s="10">
        <v>5</v>
      </c>
      <c r="H4" s="10" t="s">
        <v>134</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t="s">
        <v>135</v>
      </c>
      <c r="G20" s="15"/>
      <c r="H20" s="15"/>
    </row>
    <row r="21" spans="1:8" x14ac:dyDescent="0.2">
      <c r="A21" s="40"/>
      <c r="B21" s="44" t="s">
        <v>47</v>
      </c>
      <c r="C21" s="15"/>
      <c r="D21" s="15"/>
      <c r="E21" s="15"/>
      <c r="F21" s="15"/>
      <c r="G21" s="15"/>
      <c r="H21" s="15"/>
    </row>
    <row r="22" spans="1:8" x14ac:dyDescent="0.2">
      <c r="A22" s="40"/>
      <c r="B22" s="44" t="s">
        <v>48</v>
      </c>
      <c r="C22" s="15">
        <f>CA!C7</f>
        <v>142772658</v>
      </c>
      <c r="D22" s="15">
        <f>CA!D7</f>
        <v>27343957.789999992</v>
      </c>
      <c r="E22" s="15">
        <f>CA!E7</f>
        <v>170116615.78999999</v>
      </c>
      <c r="F22" s="15">
        <f>CA!F7</f>
        <v>160632960.57000002</v>
      </c>
      <c r="G22" s="15">
        <f>CA!G7</f>
        <v>159519135.00000003</v>
      </c>
      <c r="H22" s="15">
        <f>CA!H7</f>
        <v>9483655.219999982</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60</v>
      </c>
      <c r="C42" s="25">
        <f>C22</f>
        <v>142772658</v>
      </c>
      <c r="D42" s="25">
        <f t="shared" ref="D42:H42" si="0">D22</f>
        <v>27343957.789999992</v>
      </c>
      <c r="E42" s="25">
        <f t="shared" si="0"/>
        <v>170116615.78999999</v>
      </c>
      <c r="F42" s="25">
        <f t="shared" si="0"/>
        <v>160632960.57000002</v>
      </c>
      <c r="G42" s="25">
        <f t="shared" si="0"/>
        <v>159519135.00000003</v>
      </c>
      <c r="H42" s="25">
        <f t="shared" si="0"/>
        <v>9483655.219999982</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1.1023622047244095" right="0.70866141732283472" top="0.74803149606299213" bottom="0.74803149606299213" header="0.31496062992125984" footer="0.31496062992125984"/>
  <pageSetup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CB9791-5AC5-4EBD-B818-7938A6165A5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2023-01-19T20:18:31Z</cp:lastPrinted>
  <dcterms:created xsi:type="dcterms:W3CDTF">2014-02-10T03:37:14Z</dcterms:created>
  <dcterms:modified xsi:type="dcterms:W3CDTF">2023-02-13T21:07:12Z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